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ieruchomosc" sheetId="1" r:id="rId1"/>
    <sheet name="Arkusz2" sheetId="2" r:id="rId2"/>
    <sheet name="Arkusz3" sheetId="3" r:id="rId3"/>
  </sheets>
  <definedNames>
    <definedName name="_xlnm.Print_Area" localSheetId="0">'nieruchomosc'!$A:$IV</definedName>
  </definedNames>
  <calcPr fullCalcOnLoad="1"/>
</workbook>
</file>

<file path=xl/sharedStrings.xml><?xml version="1.0" encoding="utf-8"?>
<sst xmlns="http://schemas.openxmlformats.org/spreadsheetml/2006/main" count="56" uniqueCount="38">
  <si>
    <t>Treść</t>
  </si>
  <si>
    <t>OSOBY FIZYCZNE</t>
  </si>
  <si>
    <t>od 1 m2 pow. gruntów na dział. gospodarczą</t>
  </si>
  <si>
    <t>od 1 m2 pow. pozostałych gruntów</t>
  </si>
  <si>
    <t xml:space="preserve"> -zajętych na prowadz. odpłatnej statutowej dział. pożytku publ. przez organ. pożytku publ.</t>
  </si>
  <si>
    <t>od 1 m2 pow. budynków mieszkalnych</t>
  </si>
  <si>
    <t>od 1 m2 pow. bud. związanych z dział. gospod.</t>
  </si>
  <si>
    <t>od 1 m2 pow. dział. gospod.-obrót mat.siewnym</t>
  </si>
  <si>
    <t xml:space="preserve">od 1 m2 pow. - pozostałych budynków </t>
  </si>
  <si>
    <t xml:space="preserve">  - zajętych na prowadz. odpłatnej statutowej dział. pożytku publ. przez organ. pożytku publ.</t>
  </si>
  <si>
    <t xml:space="preserve">  - garaże wolnostojace</t>
  </si>
  <si>
    <t xml:space="preserve">  - domy letniskowe (ogr. działkowe)</t>
  </si>
  <si>
    <t>OSOBY PRAWNE</t>
  </si>
  <si>
    <t>od 1 m2 pow. grunty na dział.gosp.</t>
  </si>
  <si>
    <t xml:space="preserve"> - zajętych na prowadz. odpłatnej statutowej dział. pożytku publ. przez organ. pożytku publ.</t>
  </si>
  <si>
    <t>od 1 m2 pow. bud. związanych z dział. gosp.</t>
  </si>
  <si>
    <t>* zwolnione Uchwałą Rady Miejskiej w Dobczycach</t>
  </si>
  <si>
    <t>ilość m2</t>
  </si>
  <si>
    <t>max</t>
  </si>
  <si>
    <t xml:space="preserve"> max</t>
  </si>
  <si>
    <t>Kwota podatku  przed zwolnieniem budynków gospodarczych</t>
  </si>
  <si>
    <t>Kwota podatku po wprowadzeniu zwolnenia</t>
  </si>
  <si>
    <t>Kwota podatku</t>
  </si>
  <si>
    <t>PODATEK RAZEM:</t>
  </si>
  <si>
    <t>2%</t>
  </si>
  <si>
    <t>wartość budowli</t>
  </si>
  <si>
    <t>od 1 m2 pow. związ. z udziel.świadczeń zdrowotnych</t>
  </si>
  <si>
    <r>
      <t xml:space="preserve">  - budynki gospodarcze </t>
    </r>
    <r>
      <rPr>
        <b/>
        <sz val="8"/>
        <rFont val="Arial CE"/>
        <family val="2"/>
      </rPr>
      <t>*</t>
    </r>
  </si>
  <si>
    <t>kw.pod.wg stawek max</t>
  </si>
  <si>
    <t>od 1ha pow. gruntów pod wodami powierzchniowymi stojącymi lub wodami powierzchniowymi płynącymi jezior i zbiorników sztucznych</t>
  </si>
  <si>
    <t>od 1 m2 gruntów niezabudowanych objętych obszarem rewitalizacji</t>
  </si>
  <si>
    <t>STAWKI 2016</t>
  </si>
  <si>
    <t xml:space="preserve">    S  T  A  W  K  A      N  A    2 0 1 7  R</t>
  </si>
  <si>
    <t>Kwota pod. wg stawek z 2016</t>
  </si>
  <si>
    <t>Zestawienie stawek podatku od nieruchomosci na 2017</t>
  </si>
  <si>
    <t>uchwalona</t>
  </si>
  <si>
    <t>kw.pod.wg stawki uchwalonej</t>
  </si>
  <si>
    <t>różnica max : uchw. stawki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</si>
</sst>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\ &quot;zł&quot;_-;\-* #,##0.0\ &quot;zł&quot;_-;_-* &quot;-&quot;\ &quot;zł&quot;_-;_-@_-"/>
    <numFmt numFmtId="167" formatCode="_-* #,##0.00\ &quot;zł&quot;_-;\-* #,##0.00\ &quot;zł&quot;_-;_-* &quot;-&quot;\ &quot;zł&quot;_-;_-@_-"/>
    <numFmt numFmtId="168" formatCode="#,##0\ &quot;zł&quot;"/>
    <numFmt numFmtId="169" formatCode="_-* #,##0.000\ &quot;zł&quot;_-;\-* #,##0.000\ &quot;zł&quot;_-;_-* &quot;-&quot;???\ &quot;zł&quot;_-;_-@_-"/>
    <numFmt numFmtId="170" formatCode="#,##0.000\ &quot;zł&quot;;\-#,##0.000\ &quot;zł&quot;"/>
    <numFmt numFmtId="171" formatCode="#,##0.000\ &quot;zł&quot;"/>
    <numFmt numFmtId="172" formatCode="_-* #,##0.0\ &quot;zł&quot;_-;\-* #,##0.0\ &quot;zł&quot;_-;_-* &quot;-&quot;??\ &quot;zł&quot;_-;_-@_-"/>
    <numFmt numFmtId="173" formatCode="_-* #,##0\ &quot;zł&quot;_-;\-* #,##0\ &quot;zł&quot;_-;_-* &quot;-&quot;??\ &quot;zł&quot;_-;_-@_-"/>
    <numFmt numFmtId="174" formatCode="#,##0\ _z_ł"/>
    <numFmt numFmtId="175" formatCode="#,##0.0\ &quot;zł&quot;"/>
    <numFmt numFmtId="176" formatCode="#,##0.0000\ &quot;zł&quot;"/>
    <numFmt numFmtId="177" formatCode="_-* #,##0.000\ &quot;zł&quot;_-;\-* #,##0.000\ &quot;zł&quot;_-;_-* &quot;-&quot;??\ &quot;zł&quot;_-;_-@_-"/>
    <numFmt numFmtId="178" formatCode="0.0"/>
  </numFmts>
  <fonts count="50">
    <font>
      <sz val="10"/>
      <name val="Arial"/>
      <family val="0"/>
    </font>
    <font>
      <b/>
      <sz val="10.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.5"/>
      <name val="Arial CE"/>
      <family val="2"/>
    </font>
    <font>
      <sz val="8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b/>
      <i/>
      <sz val="9"/>
      <name val="Arial CE"/>
      <family val="2"/>
    </font>
    <font>
      <sz val="8"/>
      <name val="Arial"/>
      <family val="0"/>
    </font>
    <font>
      <sz val="8.5"/>
      <name val="Arial CE"/>
      <family val="2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52" applyFont="1" applyAlignment="1">
      <alignment vertical="center"/>
      <protection/>
    </xf>
    <xf numFmtId="168" fontId="1" fillId="0" borderId="0" xfId="52" applyNumberFormat="1" applyFont="1" applyAlignment="1">
      <alignment vertical="center"/>
      <protection/>
    </xf>
    <xf numFmtId="0" fontId="2" fillId="0" borderId="0" xfId="52" applyFont="1">
      <alignment/>
      <protection/>
    </xf>
    <xf numFmtId="168" fontId="2" fillId="0" borderId="0" xfId="52" applyNumberFormat="1" applyFont="1">
      <alignment/>
      <protection/>
    </xf>
    <xf numFmtId="0" fontId="3" fillId="0" borderId="10" xfId="52" applyFont="1" applyBorder="1" applyAlignment="1">
      <alignment vertical="center"/>
      <protection/>
    </xf>
    <xf numFmtId="0" fontId="3" fillId="0" borderId="11" xfId="52" applyFont="1" applyBorder="1" applyAlignment="1">
      <alignment vertical="center"/>
      <protection/>
    </xf>
    <xf numFmtId="168" fontId="3" fillId="0" borderId="11" xfId="52" applyNumberFormat="1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7" fillId="0" borderId="0" xfId="52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7" fillId="0" borderId="0" xfId="52" applyBorder="1" applyAlignment="1">
      <alignment vertical="center"/>
      <protection/>
    </xf>
    <xf numFmtId="168" fontId="4" fillId="0" borderId="0" xfId="61" applyNumberFormat="1" applyFont="1" applyBorder="1" applyAlignment="1">
      <alignment vertical="center"/>
    </xf>
    <xf numFmtId="0" fontId="7" fillId="0" borderId="0" xfId="52">
      <alignment/>
      <protection/>
    </xf>
    <xf numFmtId="168" fontId="7" fillId="0" borderId="0" xfId="52" applyNumberFormat="1">
      <alignment/>
      <protection/>
    </xf>
    <xf numFmtId="49" fontId="1" fillId="0" borderId="0" xfId="52" applyNumberFormat="1" applyFont="1" applyAlignment="1">
      <alignment horizontal="center" vertical="center"/>
      <protection/>
    </xf>
    <xf numFmtId="49" fontId="2" fillId="0" borderId="0" xfId="52" applyNumberFormat="1" applyFont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Alignment="1">
      <alignment horizontal="center"/>
      <protection/>
    </xf>
    <xf numFmtId="49" fontId="12" fillId="0" borderId="0" xfId="52" applyNumberFormat="1" applyFont="1" applyBorder="1" applyAlignment="1">
      <alignment horizontal="center" vertical="center"/>
      <protection/>
    </xf>
    <xf numFmtId="49" fontId="11" fillId="0" borderId="11" xfId="52" applyNumberFormat="1" applyFont="1" applyBorder="1" applyAlignment="1">
      <alignment horizontal="center" vertical="center"/>
      <protection/>
    </xf>
    <xf numFmtId="49" fontId="11" fillId="0" borderId="12" xfId="52" applyNumberFormat="1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3" fillId="0" borderId="13" xfId="52" applyFont="1" applyBorder="1" applyAlignment="1">
      <alignment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11" fillId="0" borderId="15" xfId="52" applyNumberFormat="1" applyFont="1" applyBorder="1" applyAlignment="1">
      <alignment horizontal="center" vertical="center"/>
      <protection/>
    </xf>
    <xf numFmtId="49" fontId="10" fillId="0" borderId="16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vertical="center"/>
      <protection/>
    </xf>
    <xf numFmtId="0" fontId="6" fillId="0" borderId="18" xfId="52" applyFont="1" applyBorder="1" applyAlignment="1">
      <alignment vertical="center"/>
      <protection/>
    </xf>
    <xf numFmtId="0" fontId="6" fillId="0" borderId="17" xfId="52" applyFont="1" applyBorder="1" applyAlignment="1">
      <alignment vertical="center" wrapText="1"/>
      <protection/>
    </xf>
    <xf numFmtId="0" fontId="6" fillId="0" borderId="17" xfId="52" applyFont="1" applyBorder="1" applyAlignment="1">
      <alignment horizontal="left" vertical="center" wrapText="1" indent="2"/>
      <protection/>
    </xf>
    <xf numFmtId="0" fontId="6" fillId="0" borderId="17" xfId="52" applyFont="1" applyBorder="1" applyAlignment="1">
      <alignment horizontal="left" vertical="center" wrapText="1"/>
      <protection/>
    </xf>
    <xf numFmtId="49" fontId="6" fillId="0" borderId="17" xfId="52" applyNumberFormat="1" applyFont="1" applyBorder="1" applyAlignment="1">
      <alignment horizontal="left" vertical="center" indent="2"/>
      <protection/>
    </xf>
    <xf numFmtId="0" fontId="6" fillId="0" borderId="17" xfId="52" applyFont="1" applyBorder="1" applyAlignment="1">
      <alignment horizontal="left" vertical="center" indent="2"/>
      <protection/>
    </xf>
    <xf numFmtId="49" fontId="11" fillId="0" borderId="19" xfId="52" applyNumberFormat="1" applyFont="1" applyBorder="1" applyAlignment="1">
      <alignment horizontal="center"/>
      <protection/>
    </xf>
    <xf numFmtId="49" fontId="11" fillId="0" borderId="20" xfId="52" applyNumberFormat="1" applyFont="1" applyBorder="1" applyAlignment="1">
      <alignment horizontal="left"/>
      <protection/>
    </xf>
    <xf numFmtId="0" fontId="11" fillId="0" borderId="19" xfId="52" applyFont="1" applyBorder="1">
      <alignment/>
      <protection/>
    </xf>
    <xf numFmtId="0" fontId="11" fillId="0" borderId="0" xfId="52" applyFont="1">
      <alignment/>
      <protection/>
    </xf>
    <xf numFmtId="49" fontId="11" fillId="0" borderId="21" xfId="52" applyNumberFormat="1" applyFont="1" applyBorder="1" applyAlignment="1">
      <alignment horizontal="center" vertical="center" wrapText="1"/>
      <protection/>
    </xf>
    <xf numFmtId="49" fontId="11" fillId="0" borderId="22" xfId="52" applyNumberFormat="1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0" xfId="52" applyFont="1" applyAlignment="1">
      <alignment vertical="center" wrapText="1"/>
      <protection/>
    </xf>
    <xf numFmtId="2" fontId="14" fillId="0" borderId="23" xfId="52" applyNumberFormat="1" applyFont="1" applyBorder="1" applyAlignment="1">
      <alignment horizontal="center" vertical="center"/>
      <protection/>
    </xf>
    <xf numFmtId="0" fontId="14" fillId="0" borderId="24" xfId="52" applyNumberFormat="1" applyFont="1" applyBorder="1" applyAlignment="1">
      <alignment horizontal="center" vertical="center"/>
      <protection/>
    </xf>
    <xf numFmtId="2" fontId="14" fillId="0" borderId="25" xfId="52" applyNumberFormat="1" applyFont="1" applyBorder="1" applyAlignment="1">
      <alignment horizontal="center" vertical="center"/>
      <protection/>
    </xf>
    <xf numFmtId="0" fontId="14" fillId="0" borderId="17" xfId="52" applyFont="1" applyBorder="1" applyAlignment="1">
      <alignment horizontal="right" vertical="center"/>
      <protection/>
    </xf>
    <xf numFmtId="173" fontId="14" fillId="0" borderId="17" xfId="61" applyNumberFormat="1" applyFont="1" applyBorder="1" applyAlignment="1">
      <alignment horizontal="right" vertical="center"/>
    </xf>
    <xf numFmtId="168" fontId="14" fillId="0" borderId="17" xfId="61" applyNumberFormat="1" applyFont="1" applyBorder="1" applyAlignment="1">
      <alignment horizontal="right" vertical="center"/>
    </xf>
    <xf numFmtId="2" fontId="14" fillId="0" borderId="22" xfId="52" applyNumberFormat="1" applyFont="1" applyBorder="1" applyAlignment="1">
      <alignment horizontal="center" vertical="center"/>
      <protection/>
    </xf>
    <xf numFmtId="2" fontId="14" fillId="0" borderId="24" xfId="52" applyNumberFormat="1" applyFont="1" applyBorder="1" applyAlignment="1">
      <alignment horizontal="center" vertical="center"/>
      <protection/>
    </xf>
    <xf numFmtId="0" fontId="14" fillId="0" borderId="17" xfId="52" applyFont="1" applyBorder="1" applyAlignment="1" quotePrefix="1">
      <alignment horizontal="right" vertical="center"/>
      <protection/>
    </xf>
    <xf numFmtId="0" fontId="14" fillId="0" borderId="23" xfId="52" applyNumberFormat="1" applyFont="1" applyBorder="1" applyAlignment="1">
      <alignment horizontal="center" vertical="center"/>
      <protection/>
    </xf>
    <xf numFmtId="2" fontId="5" fillId="0" borderId="24" xfId="52" applyNumberFormat="1" applyFont="1" applyBorder="1" applyAlignment="1">
      <alignment horizontal="center" vertical="center"/>
      <protection/>
    </xf>
    <xf numFmtId="49" fontId="14" fillId="0" borderId="21" xfId="52" applyNumberFormat="1" applyFont="1" applyBorder="1" applyAlignment="1">
      <alignment horizontal="center" vertical="center"/>
      <protection/>
    </xf>
    <xf numFmtId="49" fontId="14" fillId="0" borderId="26" xfId="52" applyNumberFormat="1" applyFont="1" applyBorder="1" applyAlignment="1">
      <alignment horizontal="center" vertical="center"/>
      <protection/>
    </xf>
    <xf numFmtId="49" fontId="14" fillId="0" borderId="25" xfId="52" applyNumberFormat="1" applyFont="1" applyBorder="1" applyAlignment="1">
      <alignment horizontal="center" vertical="center"/>
      <protection/>
    </xf>
    <xf numFmtId="7" fontId="14" fillId="0" borderId="17" xfId="61" applyNumberFormat="1" applyFont="1" applyBorder="1" applyAlignment="1">
      <alignment horizontal="right" vertical="center"/>
    </xf>
    <xf numFmtId="0" fontId="14" fillId="0" borderId="25" xfId="52" applyNumberFormat="1" applyFont="1" applyBorder="1" applyAlignment="1">
      <alignment horizontal="center" vertical="center"/>
      <protection/>
    </xf>
    <xf numFmtId="0" fontId="14" fillId="0" borderId="18" xfId="52" applyFont="1" applyBorder="1" applyAlignment="1">
      <alignment horizontal="right" vertical="center"/>
      <protection/>
    </xf>
    <xf numFmtId="0" fontId="14" fillId="0" borderId="17" xfId="52" applyFont="1" applyBorder="1" applyAlignment="1">
      <alignment vertical="center"/>
      <protection/>
    </xf>
    <xf numFmtId="49" fontId="14" fillId="0" borderId="27" xfId="52" applyNumberFormat="1" applyFont="1" applyBorder="1" applyAlignment="1">
      <alignment horizontal="center" vertical="center"/>
      <protection/>
    </xf>
    <xf numFmtId="7" fontId="14" fillId="0" borderId="18" xfId="61" applyNumberFormat="1" applyFont="1" applyBorder="1" applyAlignment="1">
      <alignment vertical="center"/>
    </xf>
    <xf numFmtId="168" fontId="11" fillId="0" borderId="19" xfId="52" applyNumberFormat="1" applyFont="1" applyBorder="1">
      <alignment/>
      <protection/>
    </xf>
    <xf numFmtId="168" fontId="10" fillId="0" borderId="28" xfId="61" applyNumberFormat="1" applyFont="1" applyBorder="1" applyAlignment="1">
      <alignment vertical="center"/>
    </xf>
    <xf numFmtId="173" fontId="14" fillId="0" borderId="17" xfId="52" applyNumberFormat="1" applyFont="1" applyBorder="1" applyAlignment="1">
      <alignment vertical="center"/>
      <protection/>
    </xf>
    <xf numFmtId="0" fontId="5" fillId="0" borderId="11" xfId="52" applyFont="1" applyBorder="1" applyAlignment="1">
      <alignment vertical="center"/>
      <protection/>
    </xf>
    <xf numFmtId="0" fontId="11" fillId="0" borderId="29" xfId="52" applyFont="1" applyBorder="1" applyAlignment="1">
      <alignment horizontal="center" vertical="center" wrapText="1"/>
      <protection/>
    </xf>
    <xf numFmtId="0" fontId="14" fillId="0" borderId="28" xfId="52" applyFont="1" applyBorder="1" applyAlignment="1">
      <alignment vertical="center"/>
      <protection/>
    </xf>
    <xf numFmtId="49" fontId="11" fillId="0" borderId="27" xfId="52" applyNumberFormat="1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vertical="center" wrapText="1"/>
      <protection/>
    </xf>
    <xf numFmtId="0" fontId="14" fillId="0" borderId="18" xfId="52" applyFont="1" applyBorder="1" applyAlignment="1" quotePrefix="1">
      <alignment horizontal="right" vertical="center" wrapText="1"/>
      <protection/>
    </xf>
    <xf numFmtId="2" fontId="14" fillId="0" borderId="22" xfId="52" applyNumberFormat="1" applyFont="1" applyBorder="1" applyAlignment="1">
      <alignment horizontal="center" vertical="center" wrapText="1"/>
      <protection/>
    </xf>
    <xf numFmtId="2" fontId="14" fillId="0" borderId="21" xfId="52" applyNumberFormat="1" applyFont="1" applyBorder="1" applyAlignment="1">
      <alignment horizontal="center" vertical="center" wrapText="1"/>
      <protection/>
    </xf>
    <xf numFmtId="173" fontId="14" fillId="0" borderId="17" xfId="61" applyNumberFormat="1" applyFont="1" applyBorder="1" applyAlignment="1">
      <alignment horizontal="right" vertical="center" wrapText="1"/>
    </xf>
    <xf numFmtId="2" fontId="14" fillId="0" borderId="25" xfId="52" applyNumberFormat="1" applyFont="1" applyBorder="1" applyAlignment="1">
      <alignment horizontal="center" vertical="center" wrapText="1"/>
      <protection/>
    </xf>
    <xf numFmtId="168" fontId="14" fillId="0" borderId="17" xfId="61" applyNumberFormat="1" applyFont="1" applyBorder="1" applyAlignment="1">
      <alignment horizontal="right" vertical="center" wrapText="1"/>
    </xf>
    <xf numFmtId="173" fontId="14" fillId="0" borderId="17" xfId="52" applyNumberFormat="1" applyFont="1" applyBorder="1" applyAlignment="1">
      <alignment vertical="center" wrapText="1"/>
      <protection/>
    </xf>
    <xf numFmtId="0" fontId="7" fillId="0" borderId="0" xfId="52" applyAlignment="1">
      <alignment vertical="center" wrapText="1"/>
      <protection/>
    </xf>
    <xf numFmtId="0" fontId="11" fillId="0" borderId="30" xfId="52" applyFont="1" applyBorder="1">
      <alignment/>
      <protection/>
    </xf>
    <xf numFmtId="0" fontId="15" fillId="0" borderId="0" xfId="52" applyFont="1" applyBorder="1" applyAlignment="1">
      <alignment vertical="center"/>
      <protection/>
    </xf>
    <xf numFmtId="0" fontId="10" fillId="0" borderId="13" xfId="52" applyFont="1" applyBorder="1" applyAlignment="1">
      <alignment vertical="center"/>
      <protection/>
    </xf>
    <xf numFmtId="0" fontId="10" fillId="0" borderId="28" xfId="52" applyFont="1" applyBorder="1" applyAlignment="1">
      <alignment vertical="center"/>
      <protection/>
    </xf>
    <xf numFmtId="0" fontId="4" fillId="0" borderId="28" xfId="52" applyFont="1" applyBorder="1" applyAlignment="1">
      <alignment vertical="center"/>
      <protection/>
    </xf>
    <xf numFmtId="168" fontId="10" fillId="0" borderId="10" xfId="61" applyNumberFormat="1" applyFont="1" applyBorder="1" applyAlignment="1">
      <alignment vertical="center"/>
    </xf>
    <xf numFmtId="0" fontId="4" fillId="0" borderId="0" xfId="52" applyFont="1" applyAlignment="1">
      <alignment vertical="center"/>
      <protection/>
    </xf>
    <xf numFmtId="168" fontId="10" fillId="0" borderId="31" xfId="61" applyNumberFormat="1" applyFont="1" applyBorder="1" applyAlignment="1">
      <alignment vertical="center"/>
    </xf>
    <xf numFmtId="0" fontId="11" fillId="0" borderId="10" xfId="52" applyFont="1" applyBorder="1" applyAlignment="1">
      <alignment vertical="center" wrapText="1"/>
      <protection/>
    </xf>
    <xf numFmtId="0" fontId="6" fillId="0" borderId="32" xfId="52" applyFont="1" applyBorder="1" applyAlignment="1">
      <alignment/>
      <protection/>
    </xf>
    <xf numFmtId="49" fontId="11" fillId="0" borderId="33" xfId="52" applyNumberFormat="1" applyFont="1" applyBorder="1" applyAlignment="1">
      <alignment horizontal="center"/>
      <protection/>
    </xf>
    <xf numFmtId="49" fontId="11" fillId="0" borderId="19" xfId="52" applyNumberFormat="1" applyFont="1" applyBorder="1" applyAlignment="1">
      <alignment horizont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est_prop_stawe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68.00390625" style="13" customWidth="1"/>
    <col min="2" max="2" width="13.00390625" style="13" customWidth="1"/>
    <col min="3" max="4" width="5.7109375" style="18" customWidth="1"/>
    <col min="5" max="5" width="10.28125" style="13" customWidth="1"/>
    <col min="6" max="6" width="5.7109375" style="18" customWidth="1"/>
    <col min="7" max="7" width="6.8515625" style="18" customWidth="1"/>
    <col min="8" max="8" width="10.28125" style="13" customWidth="1"/>
    <col min="9" max="9" width="10.28125" style="14" customWidth="1"/>
    <col min="10" max="16384" width="9.140625" style="13" customWidth="1"/>
  </cols>
  <sheetData>
    <row r="1" spans="1:9" s="1" customFormat="1" ht="15" customHeight="1">
      <c r="A1" s="1" t="s">
        <v>34</v>
      </c>
      <c r="C1" s="15"/>
      <c r="D1" s="15"/>
      <c r="F1" s="15"/>
      <c r="G1" s="15"/>
      <c r="I1" s="2"/>
    </row>
    <row r="2" spans="3:9" s="3" customFormat="1" ht="3.75" customHeight="1" thickBot="1">
      <c r="C2" s="16"/>
      <c r="D2" s="16"/>
      <c r="F2" s="16"/>
      <c r="G2" s="16"/>
      <c r="I2" s="4"/>
    </row>
    <row r="3" spans="1:10" s="37" customFormat="1" ht="11.25">
      <c r="A3" s="86" t="s">
        <v>0</v>
      </c>
      <c r="B3" s="36"/>
      <c r="C3" s="88" t="s">
        <v>31</v>
      </c>
      <c r="D3" s="89"/>
      <c r="E3" s="36"/>
      <c r="F3" s="35" t="s">
        <v>32</v>
      </c>
      <c r="G3" s="34"/>
      <c r="H3" s="36"/>
      <c r="I3" s="62"/>
      <c r="J3" s="78"/>
    </row>
    <row r="4" spans="1:10" s="41" customFormat="1" ht="45.75" thickBot="1">
      <c r="A4" s="87"/>
      <c r="B4" s="40" t="s">
        <v>17</v>
      </c>
      <c r="C4" s="38" t="s">
        <v>18</v>
      </c>
      <c r="D4" s="38" t="s">
        <v>35</v>
      </c>
      <c r="E4" s="40" t="s">
        <v>33</v>
      </c>
      <c r="F4" s="39" t="s">
        <v>19</v>
      </c>
      <c r="G4" s="68" t="s">
        <v>35</v>
      </c>
      <c r="H4" s="40" t="s">
        <v>28</v>
      </c>
      <c r="I4" s="40" t="s">
        <v>36</v>
      </c>
      <c r="J4" s="66" t="s">
        <v>37</v>
      </c>
    </row>
    <row r="5" spans="1:10" s="8" customFormat="1" ht="13.5" customHeight="1">
      <c r="A5" s="5" t="s">
        <v>1</v>
      </c>
      <c r="B5" s="6"/>
      <c r="C5" s="25"/>
      <c r="D5" s="24"/>
      <c r="E5" s="6"/>
      <c r="F5" s="25"/>
      <c r="G5" s="21"/>
      <c r="H5" s="6"/>
      <c r="I5" s="7"/>
      <c r="J5" s="6"/>
    </row>
    <row r="6" spans="1:10" s="9" customFormat="1" ht="12.75">
      <c r="A6" s="27" t="s">
        <v>2</v>
      </c>
      <c r="B6" s="45">
        <v>111652.31</v>
      </c>
      <c r="C6" s="42">
        <v>0.89</v>
      </c>
      <c r="D6" s="43">
        <v>0.88</v>
      </c>
      <c r="E6" s="46">
        <f>B6*D6</f>
        <v>98254.0328</v>
      </c>
      <c r="F6" s="42">
        <v>0.89</v>
      </c>
      <c r="G6" s="44">
        <v>0.88</v>
      </c>
      <c r="H6" s="46">
        <f aca="true" t="shared" si="0" ref="H6:H20">F6*B6</f>
        <v>99370.5559</v>
      </c>
      <c r="I6" s="47">
        <f aca="true" t="shared" si="1" ref="I6:I20">ROUND(B6*G6,0)</f>
        <v>98254</v>
      </c>
      <c r="J6" s="64">
        <f>H6-I6</f>
        <v>1116.5559000000067</v>
      </c>
    </row>
    <row r="7" spans="1:10" s="77" customFormat="1" ht="25.5" customHeight="1">
      <c r="A7" s="69" t="s">
        <v>29</v>
      </c>
      <c r="B7" s="70">
        <v>0</v>
      </c>
      <c r="C7" s="71">
        <v>4.58</v>
      </c>
      <c r="D7" s="72">
        <v>4.51</v>
      </c>
      <c r="E7" s="73">
        <f aca="true" t="shared" si="2" ref="E7:E20">B7*D7</f>
        <v>0</v>
      </c>
      <c r="F7" s="71">
        <v>4.54</v>
      </c>
      <c r="G7" s="74">
        <v>4.51</v>
      </c>
      <c r="H7" s="73">
        <f t="shared" si="0"/>
        <v>0</v>
      </c>
      <c r="I7" s="75">
        <f t="shared" si="1"/>
        <v>0</v>
      </c>
      <c r="J7" s="76">
        <f aca="true" t="shared" si="3" ref="J7:J20">H7-I7</f>
        <v>0</v>
      </c>
    </row>
    <row r="8" spans="1:10" s="9" customFormat="1" ht="15" customHeight="1">
      <c r="A8" s="29" t="s">
        <v>3</v>
      </c>
      <c r="B8" s="45">
        <v>780310.52</v>
      </c>
      <c r="C8" s="42">
        <v>0.47</v>
      </c>
      <c r="D8" s="49">
        <v>0.4</v>
      </c>
      <c r="E8" s="46">
        <f>B8*D8</f>
        <v>312124.20800000004</v>
      </c>
      <c r="F8" s="42">
        <v>0.47</v>
      </c>
      <c r="G8" s="44">
        <v>0.4</v>
      </c>
      <c r="H8" s="46">
        <f t="shared" si="0"/>
        <v>366745.9444</v>
      </c>
      <c r="I8" s="47">
        <f t="shared" si="1"/>
        <v>312124</v>
      </c>
      <c r="J8" s="64">
        <f t="shared" si="3"/>
        <v>54621.94439999998</v>
      </c>
    </row>
    <row r="9" spans="1:10" s="9" customFormat="1" ht="12.75" customHeight="1">
      <c r="A9" s="30" t="s">
        <v>4</v>
      </c>
      <c r="B9" s="50">
        <v>0</v>
      </c>
      <c r="C9" s="42">
        <v>0.47</v>
      </c>
      <c r="D9" s="43">
        <v>0.45</v>
      </c>
      <c r="E9" s="46">
        <f t="shared" si="2"/>
        <v>0</v>
      </c>
      <c r="F9" s="42">
        <v>0.47</v>
      </c>
      <c r="G9" s="44">
        <v>0.45</v>
      </c>
      <c r="H9" s="46">
        <f t="shared" si="0"/>
        <v>0</v>
      </c>
      <c r="I9" s="47">
        <f t="shared" si="1"/>
        <v>0</v>
      </c>
      <c r="J9" s="64">
        <f t="shared" si="3"/>
        <v>0</v>
      </c>
    </row>
    <row r="10" spans="1:10" s="9" customFormat="1" ht="12.75" customHeight="1">
      <c r="A10" s="29" t="s">
        <v>30</v>
      </c>
      <c r="B10" s="45">
        <v>0</v>
      </c>
      <c r="C10" s="42">
        <v>3</v>
      </c>
      <c r="D10" s="49">
        <v>3</v>
      </c>
      <c r="E10" s="46"/>
      <c r="F10" s="42">
        <v>2.98</v>
      </c>
      <c r="G10" s="44">
        <v>2.98</v>
      </c>
      <c r="H10" s="46">
        <f t="shared" si="0"/>
        <v>0</v>
      </c>
      <c r="I10" s="47">
        <f t="shared" si="1"/>
        <v>0</v>
      </c>
      <c r="J10" s="64">
        <f t="shared" si="3"/>
        <v>0</v>
      </c>
    </row>
    <row r="11" spans="1:10" s="9" customFormat="1" ht="12.75">
      <c r="A11" s="27" t="s">
        <v>5</v>
      </c>
      <c r="B11" s="45">
        <v>455755.03</v>
      </c>
      <c r="C11" s="42">
        <v>0.75</v>
      </c>
      <c r="D11" s="49">
        <v>0.63</v>
      </c>
      <c r="E11" s="46">
        <f t="shared" si="2"/>
        <v>287125.66890000005</v>
      </c>
      <c r="F11" s="42">
        <v>0.75</v>
      </c>
      <c r="G11" s="44">
        <v>0.63</v>
      </c>
      <c r="H11" s="46">
        <f t="shared" si="0"/>
        <v>341816.2725</v>
      </c>
      <c r="I11" s="47">
        <f t="shared" si="1"/>
        <v>287126</v>
      </c>
      <c r="J11" s="64">
        <f t="shared" si="3"/>
        <v>54690.27250000002</v>
      </c>
    </row>
    <row r="12" spans="1:10" s="9" customFormat="1" ht="12.75">
      <c r="A12" s="28" t="s">
        <v>6</v>
      </c>
      <c r="B12" s="45">
        <v>41011.05</v>
      </c>
      <c r="C12" s="42">
        <v>22.86</v>
      </c>
      <c r="D12" s="49">
        <v>22.76</v>
      </c>
      <c r="E12" s="46">
        <f t="shared" si="2"/>
        <v>933411.4980000001</v>
      </c>
      <c r="F12" s="42">
        <v>22.66</v>
      </c>
      <c r="G12" s="44">
        <v>22.66</v>
      </c>
      <c r="H12" s="46">
        <f t="shared" si="0"/>
        <v>929310.393</v>
      </c>
      <c r="I12" s="47">
        <f t="shared" si="1"/>
        <v>929310</v>
      </c>
      <c r="J12" s="64">
        <f t="shared" si="3"/>
        <v>0.39300000004004687</v>
      </c>
    </row>
    <row r="13" spans="1:10" s="9" customFormat="1" ht="12.75">
      <c r="A13" s="27" t="s">
        <v>7</v>
      </c>
      <c r="B13" s="45">
        <v>0</v>
      </c>
      <c r="C13" s="42">
        <v>10.68</v>
      </c>
      <c r="D13" s="43">
        <v>10.65</v>
      </c>
      <c r="E13" s="46">
        <f t="shared" si="2"/>
        <v>0</v>
      </c>
      <c r="F13" s="42">
        <v>10.59</v>
      </c>
      <c r="G13" s="44">
        <v>10.59</v>
      </c>
      <c r="H13" s="46">
        <f t="shared" si="0"/>
        <v>0</v>
      </c>
      <c r="I13" s="47">
        <f t="shared" si="1"/>
        <v>0</v>
      </c>
      <c r="J13" s="64">
        <f t="shared" si="3"/>
        <v>0</v>
      </c>
    </row>
    <row r="14" spans="1:10" s="9" customFormat="1" ht="12.75">
      <c r="A14" s="27" t="s">
        <v>26</v>
      </c>
      <c r="B14" s="45">
        <v>1191.56</v>
      </c>
      <c r="C14" s="42">
        <v>4.65</v>
      </c>
      <c r="D14" s="43">
        <v>4.63</v>
      </c>
      <c r="E14" s="46">
        <f t="shared" si="2"/>
        <v>5516.922799999999</v>
      </c>
      <c r="F14" s="42">
        <v>4.61</v>
      </c>
      <c r="G14" s="44">
        <v>4.61</v>
      </c>
      <c r="H14" s="46">
        <f t="shared" si="0"/>
        <v>5493.0916</v>
      </c>
      <c r="I14" s="47">
        <f t="shared" si="1"/>
        <v>5493</v>
      </c>
      <c r="J14" s="64">
        <f t="shared" si="3"/>
        <v>0.09159999999974389</v>
      </c>
    </row>
    <row r="15" spans="1:10" s="9" customFormat="1" ht="15.75" customHeight="1">
      <c r="A15" s="31" t="s">
        <v>8</v>
      </c>
      <c r="B15" s="45">
        <v>3820.57</v>
      </c>
      <c r="C15" s="51">
        <v>7.68</v>
      </c>
      <c r="D15" s="49">
        <v>7.23</v>
      </c>
      <c r="E15" s="46">
        <f t="shared" si="2"/>
        <v>27622.721100000002</v>
      </c>
      <c r="F15" s="51">
        <v>7.62</v>
      </c>
      <c r="G15" s="44">
        <v>7.23</v>
      </c>
      <c r="H15" s="46">
        <f t="shared" si="0"/>
        <v>29112.743400000003</v>
      </c>
      <c r="I15" s="47">
        <f t="shared" si="1"/>
        <v>27623</v>
      </c>
      <c r="J15" s="64">
        <f t="shared" si="3"/>
        <v>1489.743400000003</v>
      </c>
    </row>
    <row r="16" spans="1:10" s="9" customFormat="1" ht="12.75" customHeight="1">
      <c r="A16" s="30" t="s">
        <v>9</v>
      </c>
      <c r="B16" s="45">
        <v>0</v>
      </c>
      <c r="C16" s="51">
        <v>7.68</v>
      </c>
      <c r="D16" s="49">
        <v>7.23</v>
      </c>
      <c r="E16" s="46">
        <f t="shared" si="2"/>
        <v>0</v>
      </c>
      <c r="F16" s="51">
        <v>7.62</v>
      </c>
      <c r="G16" s="44">
        <v>7.23</v>
      </c>
      <c r="H16" s="46">
        <f t="shared" si="0"/>
        <v>0</v>
      </c>
      <c r="I16" s="47">
        <f t="shared" si="1"/>
        <v>0</v>
      </c>
      <c r="J16" s="64">
        <f t="shared" si="3"/>
        <v>0</v>
      </c>
    </row>
    <row r="17" spans="1:10" s="9" customFormat="1" ht="12.75">
      <c r="A17" s="32" t="s">
        <v>27</v>
      </c>
      <c r="B17" s="45">
        <v>29112.47</v>
      </c>
      <c r="C17" s="51">
        <v>7.68</v>
      </c>
      <c r="D17" s="52">
        <v>7.23</v>
      </c>
      <c r="E17" s="46">
        <f t="shared" si="2"/>
        <v>210483.15810000003</v>
      </c>
      <c r="F17" s="51">
        <v>7.62</v>
      </c>
      <c r="G17" s="44">
        <v>7.23</v>
      </c>
      <c r="H17" s="46">
        <f t="shared" si="0"/>
        <v>221837.0214</v>
      </c>
      <c r="I17" s="47">
        <f t="shared" si="1"/>
        <v>210483</v>
      </c>
      <c r="J17" s="64">
        <f t="shared" si="3"/>
        <v>11354.021399999998</v>
      </c>
    </row>
    <row r="18" spans="1:10" s="9" customFormat="1" ht="12.75">
      <c r="A18" s="33" t="s">
        <v>10</v>
      </c>
      <c r="B18" s="45">
        <v>5751.73</v>
      </c>
      <c r="C18" s="51">
        <v>7.68</v>
      </c>
      <c r="D18" s="49">
        <v>6.12</v>
      </c>
      <c r="E18" s="46">
        <f t="shared" si="2"/>
        <v>35200.5876</v>
      </c>
      <c r="F18" s="51">
        <v>7.62</v>
      </c>
      <c r="G18" s="44">
        <v>6.12</v>
      </c>
      <c r="H18" s="46">
        <f t="shared" si="0"/>
        <v>43828.1826</v>
      </c>
      <c r="I18" s="47">
        <f t="shared" si="1"/>
        <v>35201</v>
      </c>
      <c r="J18" s="64">
        <f t="shared" si="3"/>
        <v>8627.1826</v>
      </c>
    </row>
    <row r="19" spans="1:10" s="9" customFormat="1" ht="12.75">
      <c r="A19" s="33" t="s">
        <v>11</v>
      </c>
      <c r="B19" s="45">
        <v>4876.05</v>
      </c>
      <c r="C19" s="51">
        <v>7.68</v>
      </c>
      <c r="D19" s="43">
        <v>7.66</v>
      </c>
      <c r="E19" s="46">
        <f t="shared" si="2"/>
        <v>37350.543000000005</v>
      </c>
      <c r="F19" s="51">
        <v>7.62</v>
      </c>
      <c r="G19" s="44">
        <v>7.62</v>
      </c>
      <c r="H19" s="46">
        <f t="shared" si="0"/>
        <v>37155.501000000004</v>
      </c>
      <c r="I19" s="47">
        <f t="shared" si="1"/>
        <v>37156</v>
      </c>
      <c r="J19" s="64">
        <f t="shared" si="3"/>
        <v>-0.4989999999961583</v>
      </c>
    </row>
    <row r="20" spans="1:10" s="9" customFormat="1" ht="13.5" thickBot="1">
      <c r="A20" s="27" t="s">
        <v>25</v>
      </c>
      <c r="B20" s="56">
        <v>4015280.97</v>
      </c>
      <c r="C20" s="54" t="s">
        <v>24</v>
      </c>
      <c r="D20" s="53" t="s">
        <v>24</v>
      </c>
      <c r="E20" s="46">
        <f t="shared" si="2"/>
        <v>80305.61940000001</v>
      </c>
      <c r="F20" s="54" t="s">
        <v>24</v>
      </c>
      <c r="G20" s="55" t="s">
        <v>24</v>
      </c>
      <c r="H20" s="46">
        <f t="shared" si="0"/>
        <v>80305.61940000001</v>
      </c>
      <c r="I20" s="47">
        <f t="shared" si="1"/>
        <v>80306</v>
      </c>
      <c r="J20" s="64">
        <f t="shared" si="3"/>
        <v>-0.38059999998949934</v>
      </c>
    </row>
    <row r="21" spans="1:10" s="84" customFormat="1" ht="13.5" customHeight="1" thickBot="1">
      <c r="A21" s="80" t="s">
        <v>20</v>
      </c>
      <c r="B21" s="81"/>
      <c r="C21" s="82"/>
      <c r="D21" s="82"/>
      <c r="E21" s="83">
        <f>ROUND(SUM(E6:E20),0)</f>
        <v>2027395</v>
      </c>
      <c r="F21" s="82"/>
      <c r="G21" s="82"/>
      <c r="H21" s="83">
        <f>ROUND(SUM(H6:H20),0)</f>
        <v>2154975</v>
      </c>
      <c r="I21" s="83">
        <f>ROUND(SUM(I6:I20),0)</f>
        <v>2023076</v>
      </c>
      <c r="J21" s="83">
        <f>ROUND(SUM(J6:J20),0)</f>
        <v>131899</v>
      </c>
    </row>
    <row r="22" spans="1:10" s="84" customFormat="1" ht="13.5" customHeight="1" thickBot="1">
      <c r="A22" s="80" t="s">
        <v>21</v>
      </c>
      <c r="B22" s="81"/>
      <c r="C22" s="82"/>
      <c r="D22" s="82"/>
      <c r="E22" s="85">
        <f>ROUND(E6+E8+E11+E12+E14+E15+E18+E19+E20,0)</f>
        <v>1816912</v>
      </c>
      <c r="F22" s="82"/>
      <c r="G22" s="82"/>
      <c r="H22" s="85">
        <f>ROUND(H6+H8+H11+H12+H14+H15+H18+H19+H20,0)</f>
        <v>1933138</v>
      </c>
      <c r="I22" s="85">
        <f>ROUND(I6+I8+I11+I12+I14+I15+I18+I19+I20,0)</f>
        <v>1812593</v>
      </c>
      <c r="J22" s="85">
        <f>ROUND(J6+J8+J11+J12+J14+J15+J18+J19+J20,0)</f>
        <v>120545</v>
      </c>
    </row>
    <row r="23" spans="1:10" s="11" customFormat="1" ht="11.25" customHeight="1" thickBot="1">
      <c r="A23" s="23"/>
      <c r="B23" s="10"/>
      <c r="C23" s="17"/>
      <c r="D23" s="19"/>
      <c r="E23" s="10"/>
      <c r="F23" s="17"/>
      <c r="G23" s="17"/>
      <c r="H23" s="10"/>
      <c r="I23" s="63"/>
      <c r="J23" s="67"/>
    </row>
    <row r="24" spans="1:10" s="8" customFormat="1" ht="13.5" customHeight="1">
      <c r="A24" s="5" t="s">
        <v>12</v>
      </c>
      <c r="B24" s="6"/>
      <c r="C24" s="26"/>
      <c r="D24" s="24"/>
      <c r="E24" s="6"/>
      <c r="F24" s="26"/>
      <c r="G24" s="20"/>
      <c r="H24" s="6"/>
      <c r="I24" s="7"/>
      <c r="J24" s="65"/>
    </row>
    <row r="25" spans="1:10" s="9" customFormat="1" ht="12.75">
      <c r="A25" s="27" t="s">
        <v>13</v>
      </c>
      <c r="B25" s="45">
        <v>1558227.5</v>
      </c>
      <c r="C25" s="42">
        <v>0.89</v>
      </c>
      <c r="D25" s="57">
        <v>0.88</v>
      </c>
      <c r="E25" s="46">
        <f aca="true" t="shared" si="4" ref="E25:E37">B25*D25</f>
        <v>1371240.2</v>
      </c>
      <c r="F25" s="42">
        <v>0.89</v>
      </c>
      <c r="G25" s="44">
        <v>0.88</v>
      </c>
      <c r="H25" s="46">
        <f aca="true" t="shared" si="5" ref="H25:H37">F25*B25</f>
        <v>1386822.475</v>
      </c>
      <c r="I25" s="47">
        <f aca="true" t="shared" si="6" ref="I25:I37">ROUND(B25*G25,0)</f>
        <v>1371240</v>
      </c>
      <c r="J25" s="64">
        <f aca="true" t="shared" si="7" ref="J25:J37">H25-I25</f>
        <v>15582.475000000093</v>
      </c>
    </row>
    <row r="26" spans="1:10" s="9" customFormat="1" ht="25.5" customHeight="1">
      <c r="A26" s="69" t="s">
        <v>29</v>
      </c>
      <c r="B26" s="58">
        <v>0</v>
      </c>
      <c r="C26" s="48">
        <v>4.58</v>
      </c>
      <c r="D26" s="44">
        <v>4.51</v>
      </c>
      <c r="E26" s="46">
        <f>B26*D26</f>
        <v>0</v>
      </c>
      <c r="F26" s="48">
        <v>4.54</v>
      </c>
      <c r="G26" s="44">
        <v>4.51</v>
      </c>
      <c r="H26" s="46">
        <f t="shared" si="5"/>
        <v>0</v>
      </c>
      <c r="I26" s="47">
        <f t="shared" si="6"/>
        <v>0</v>
      </c>
      <c r="J26" s="64">
        <f t="shared" si="7"/>
        <v>0</v>
      </c>
    </row>
    <row r="27" spans="1:10" s="9" customFormat="1" ht="14.25" customHeight="1">
      <c r="A27" s="29" t="s">
        <v>3</v>
      </c>
      <c r="B27" s="45">
        <v>131355</v>
      </c>
      <c r="C27" s="42">
        <v>0.47</v>
      </c>
      <c r="D27" s="44">
        <v>0.4</v>
      </c>
      <c r="E27" s="46">
        <f t="shared" si="4"/>
        <v>52542</v>
      </c>
      <c r="F27" s="42">
        <v>0.47</v>
      </c>
      <c r="G27" s="44">
        <v>0.4</v>
      </c>
      <c r="H27" s="46">
        <f t="shared" si="5"/>
        <v>61736.85</v>
      </c>
      <c r="I27" s="47">
        <f t="shared" si="6"/>
        <v>52542</v>
      </c>
      <c r="J27" s="64">
        <f t="shared" si="7"/>
        <v>9194.849999999999</v>
      </c>
    </row>
    <row r="28" spans="1:10" s="9" customFormat="1" ht="12.75" customHeight="1">
      <c r="A28" s="30" t="s">
        <v>14</v>
      </c>
      <c r="B28" s="59">
        <v>0</v>
      </c>
      <c r="C28" s="42">
        <v>0.47</v>
      </c>
      <c r="D28" s="57">
        <v>0.45</v>
      </c>
      <c r="E28" s="46">
        <f>B28*D28</f>
        <v>0</v>
      </c>
      <c r="F28" s="42">
        <v>0.47</v>
      </c>
      <c r="G28" s="44">
        <v>0.45</v>
      </c>
      <c r="H28" s="46">
        <f t="shared" si="5"/>
        <v>0</v>
      </c>
      <c r="I28" s="47">
        <f t="shared" si="6"/>
        <v>0</v>
      </c>
      <c r="J28" s="64">
        <f t="shared" si="7"/>
        <v>0</v>
      </c>
    </row>
    <row r="29" spans="1:10" s="9" customFormat="1" ht="12.75" customHeight="1">
      <c r="A29" s="29" t="s">
        <v>30</v>
      </c>
      <c r="B29" s="45">
        <v>0</v>
      </c>
      <c r="C29" s="42">
        <v>3</v>
      </c>
      <c r="D29" s="49">
        <v>3</v>
      </c>
      <c r="E29" s="46"/>
      <c r="F29" s="42">
        <v>2.98</v>
      </c>
      <c r="G29" s="44">
        <v>2.98</v>
      </c>
      <c r="H29" s="46">
        <f t="shared" si="5"/>
        <v>0</v>
      </c>
      <c r="I29" s="47">
        <f t="shared" si="6"/>
        <v>0</v>
      </c>
      <c r="J29" s="64">
        <f t="shared" si="7"/>
        <v>0</v>
      </c>
    </row>
    <row r="30" spans="1:10" s="9" customFormat="1" ht="12.75">
      <c r="A30" s="27" t="s">
        <v>5</v>
      </c>
      <c r="B30" s="45">
        <v>16551</v>
      </c>
      <c r="C30" s="42">
        <v>0.75</v>
      </c>
      <c r="D30" s="44">
        <v>0.63</v>
      </c>
      <c r="E30" s="46">
        <f t="shared" si="4"/>
        <v>10427.13</v>
      </c>
      <c r="F30" s="42">
        <v>0.75</v>
      </c>
      <c r="G30" s="44">
        <v>0.63</v>
      </c>
      <c r="H30" s="46">
        <f t="shared" si="5"/>
        <v>12413.25</v>
      </c>
      <c r="I30" s="47">
        <f t="shared" si="6"/>
        <v>10427</v>
      </c>
      <c r="J30" s="64">
        <f t="shared" si="7"/>
        <v>1986.25</v>
      </c>
    </row>
    <row r="31" spans="1:10" s="9" customFormat="1" ht="12.75">
      <c r="A31" s="28" t="s">
        <v>15</v>
      </c>
      <c r="B31" s="45">
        <v>138621.99</v>
      </c>
      <c r="C31" s="42">
        <v>22.86</v>
      </c>
      <c r="D31" s="44">
        <v>22.76</v>
      </c>
      <c r="E31" s="46">
        <f t="shared" si="4"/>
        <v>3155036.4924</v>
      </c>
      <c r="F31" s="42">
        <v>22.66</v>
      </c>
      <c r="G31" s="44">
        <v>22.66</v>
      </c>
      <c r="H31" s="46">
        <f t="shared" si="5"/>
        <v>3141174.2934</v>
      </c>
      <c r="I31" s="47">
        <f t="shared" si="6"/>
        <v>3141174</v>
      </c>
      <c r="J31" s="64">
        <f t="shared" si="7"/>
        <v>0.29339999984949827</v>
      </c>
    </row>
    <row r="32" spans="1:10" s="9" customFormat="1" ht="12.75">
      <c r="A32" s="27" t="s">
        <v>7</v>
      </c>
      <c r="B32" s="45">
        <v>153</v>
      </c>
      <c r="C32" s="42">
        <v>10.68</v>
      </c>
      <c r="D32" s="57">
        <v>10.65</v>
      </c>
      <c r="E32" s="46">
        <f t="shared" si="4"/>
        <v>1629.45</v>
      </c>
      <c r="F32" s="42">
        <v>10.59</v>
      </c>
      <c r="G32" s="44">
        <v>10.59</v>
      </c>
      <c r="H32" s="46">
        <f t="shared" si="5"/>
        <v>1620.27</v>
      </c>
      <c r="I32" s="47">
        <f t="shared" si="6"/>
        <v>1620</v>
      </c>
      <c r="J32" s="64">
        <f t="shared" si="7"/>
        <v>0.2699999999999818</v>
      </c>
    </row>
    <row r="33" spans="1:10" s="9" customFormat="1" ht="12.75">
      <c r="A33" s="27" t="s">
        <v>26</v>
      </c>
      <c r="B33" s="45">
        <v>364.56</v>
      </c>
      <c r="C33" s="42">
        <v>4.65</v>
      </c>
      <c r="D33" s="57">
        <v>4.63</v>
      </c>
      <c r="E33" s="46">
        <f t="shared" si="4"/>
        <v>1687.9128</v>
      </c>
      <c r="F33" s="42">
        <v>4.61</v>
      </c>
      <c r="G33" s="44">
        <v>4.61</v>
      </c>
      <c r="H33" s="46">
        <f t="shared" si="5"/>
        <v>1680.6216000000002</v>
      </c>
      <c r="I33" s="47">
        <f t="shared" si="6"/>
        <v>1681</v>
      </c>
      <c r="J33" s="64">
        <f t="shared" si="7"/>
        <v>-0.37839999999982865</v>
      </c>
    </row>
    <row r="34" spans="1:10" s="9" customFormat="1" ht="16.5" customHeight="1">
      <c r="A34" s="31" t="s">
        <v>8</v>
      </c>
      <c r="B34" s="45">
        <v>13363.84</v>
      </c>
      <c r="C34" s="42">
        <v>7.68</v>
      </c>
      <c r="D34" s="44">
        <v>7.23</v>
      </c>
      <c r="E34" s="46">
        <f t="shared" si="4"/>
        <v>96620.5632</v>
      </c>
      <c r="F34" s="42">
        <v>7.62</v>
      </c>
      <c r="G34" s="44">
        <v>7.23</v>
      </c>
      <c r="H34" s="46">
        <f t="shared" si="5"/>
        <v>101832.4608</v>
      </c>
      <c r="I34" s="47">
        <f t="shared" si="6"/>
        <v>96621</v>
      </c>
      <c r="J34" s="64">
        <f t="shared" si="7"/>
        <v>5211.460800000001</v>
      </c>
    </row>
    <row r="35" spans="1:10" s="9" customFormat="1" ht="12.75" customHeight="1">
      <c r="A35" s="30" t="s">
        <v>9</v>
      </c>
      <c r="B35" s="45">
        <v>0</v>
      </c>
      <c r="C35" s="42">
        <v>7.68</v>
      </c>
      <c r="D35" s="44">
        <v>7.23</v>
      </c>
      <c r="E35" s="46">
        <f t="shared" si="4"/>
        <v>0</v>
      </c>
      <c r="F35" s="42">
        <v>7.62</v>
      </c>
      <c r="G35" s="44">
        <v>7.23</v>
      </c>
      <c r="H35" s="46">
        <f t="shared" si="5"/>
        <v>0</v>
      </c>
      <c r="I35" s="47">
        <f t="shared" si="6"/>
        <v>0</v>
      </c>
      <c r="J35" s="64">
        <f t="shared" si="7"/>
        <v>0</v>
      </c>
    </row>
    <row r="36" spans="1:10" s="9" customFormat="1" ht="12.75">
      <c r="A36" s="33" t="s">
        <v>10</v>
      </c>
      <c r="B36" s="45">
        <v>124</v>
      </c>
      <c r="C36" s="42">
        <v>7.68</v>
      </c>
      <c r="D36" s="44">
        <v>6.12</v>
      </c>
      <c r="E36" s="46">
        <f t="shared" si="4"/>
        <v>758.88</v>
      </c>
      <c r="F36" s="42">
        <v>7.62</v>
      </c>
      <c r="G36" s="44">
        <v>6.12</v>
      </c>
      <c r="H36" s="46">
        <f t="shared" si="5"/>
        <v>944.88</v>
      </c>
      <c r="I36" s="47">
        <f t="shared" si="6"/>
        <v>759</v>
      </c>
      <c r="J36" s="64">
        <f t="shared" si="7"/>
        <v>185.88</v>
      </c>
    </row>
    <row r="37" spans="1:10" s="9" customFormat="1" ht="13.5" thickBot="1">
      <c r="A37" s="28" t="s">
        <v>25</v>
      </c>
      <c r="B37" s="61">
        <v>107237503.78</v>
      </c>
      <c r="C37" s="54" t="s">
        <v>24</v>
      </c>
      <c r="D37" s="60" t="s">
        <v>24</v>
      </c>
      <c r="E37" s="46">
        <f t="shared" si="4"/>
        <v>2144750.0756</v>
      </c>
      <c r="F37" s="54" t="s">
        <v>24</v>
      </c>
      <c r="G37" s="60" t="s">
        <v>24</v>
      </c>
      <c r="H37" s="46">
        <f t="shared" si="5"/>
        <v>2144750.0756</v>
      </c>
      <c r="I37" s="47">
        <f t="shared" si="6"/>
        <v>2144750</v>
      </c>
      <c r="J37" s="64">
        <f t="shared" si="7"/>
        <v>0.07560000009834766</v>
      </c>
    </row>
    <row r="38" spans="1:10" s="84" customFormat="1" ht="13.5" customHeight="1" thickBot="1">
      <c r="A38" s="80" t="s">
        <v>22</v>
      </c>
      <c r="B38" s="81"/>
      <c r="C38" s="82"/>
      <c r="D38" s="82"/>
      <c r="E38" s="85">
        <f>ROUND(SUM(E25:E37),2)</f>
        <v>6834692.7</v>
      </c>
      <c r="F38" s="82"/>
      <c r="G38" s="82"/>
      <c r="H38" s="85">
        <f>ROUND(SUM(H25:H37),2)</f>
        <v>6852975.18</v>
      </c>
      <c r="I38" s="85">
        <f>ROUND(SUM(I25:I37),2)</f>
        <v>6820814</v>
      </c>
      <c r="J38" s="85">
        <f>ROUND(SUM(J25:J37),2)</f>
        <v>32161.18</v>
      </c>
    </row>
    <row r="39" spans="1:10" s="84" customFormat="1" ht="13.5" customHeight="1" thickBot="1">
      <c r="A39" s="80" t="s">
        <v>23</v>
      </c>
      <c r="B39" s="81"/>
      <c r="C39" s="81"/>
      <c r="D39" s="81"/>
      <c r="E39" s="85">
        <f>ROUND(E38+E22,0)</f>
        <v>8651605</v>
      </c>
      <c r="F39" s="81"/>
      <c r="G39" s="81"/>
      <c r="H39" s="85">
        <f>ROUND(H38+H22,0)</f>
        <v>8786113</v>
      </c>
      <c r="I39" s="85">
        <f>ROUND(I38+I22,0)</f>
        <v>8633407</v>
      </c>
      <c r="J39" s="85">
        <f>ROUND(J38+J22,0)</f>
        <v>152706</v>
      </c>
    </row>
    <row r="40" spans="1:9" s="9" customFormat="1" ht="9.75" customHeight="1">
      <c r="A40" s="79" t="s">
        <v>16</v>
      </c>
      <c r="B40" s="10"/>
      <c r="C40" s="17"/>
      <c r="D40" s="17"/>
      <c r="E40" s="10"/>
      <c r="F40" s="17"/>
      <c r="G40" s="17"/>
      <c r="H40" s="10"/>
      <c r="I40" s="12"/>
    </row>
    <row r="41" ht="12.75">
      <c r="A41" s="22"/>
    </row>
  </sheetData>
  <sheetProtection/>
  <mergeCells count="2">
    <mergeCell ref="A3:A4"/>
    <mergeCell ref="C3:D3"/>
  </mergeCells>
  <printOptions/>
  <pageMargins left="0.2" right="0.1968503937007874" top="0.15748031496062992" bottom="0.1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i Miasta Dobczyce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Józefa Szewczyk</cp:lastModifiedBy>
  <cp:lastPrinted>2016-11-14T13:50:04Z</cp:lastPrinted>
  <dcterms:created xsi:type="dcterms:W3CDTF">2008-10-28T12:02:14Z</dcterms:created>
  <dcterms:modified xsi:type="dcterms:W3CDTF">2016-12-08T10:05:36Z</dcterms:modified>
  <cp:category/>
  <cp:version/>
  <cp:contentType/>
  <cp:contentStatus/>
</cp:coreProperties>
</file>